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\2021 boletines\10 dic2020 - oct2021\ARCHIVOS\EEFF\Para envio ASFI-INE\"/>
    </mc:Choice>
  </mc:AlternateContent>
  <bookViews>
    <workbookView xWindow="0" yWindow="0" windowWidth="28800" windowHeight="12435"/>
  </bookViews>
  <sheets>
    <sheet name="ASFI" sheetId="33" r:id="rId1"/>
  </sheets>
  <externalReferences>
    <externalReference r:id="rId2"/>
    <externalReference r:id="rId3"/>
    <externalReference r:id="rId4"/>
  </externalReferences>
  <definedNames>
    <definedName name="_xlnm._FilterDatabase" localSheetId="0">#REF!</definedName>
    <definedName name="_xlnm._FilterDatabase">#REF!</definedName>
    <definedName name="A_impresión_IM">[1]FLUJOEERR!$A$364:$AD$487</definedName>
    <definedName name="_xlnm.Print_Area" localSheetId="0">#REF!</definedName>
    <definedName name="_xlnm.Print_Area">#REF!</definedName>
    <definedName name="grafico" localSheetId="0">#REF!</definedName>
    <definedName name="grafico">#REF!</definedName>
    <definedName name="Títulos_a_imprimir_IM" localSheetId="0">[2]FLUJOEERR!#REF!</definedName>
    <definedName name="Títulos_a_imprimir_IM">[2]FLUJOEERR!#REF!</definedName>
    <definedName name="VALOR" localSheetId="0">#REF!</definedName>
    <definedName name="VALO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33" l="1"/>
  <c r="E73" i="33"/>
  <c r="E67" i="33"/>
  <c r="E66" i="33"/>
  <c r="E65" i="33"/>
  <c r="B65" i="33"/>
  <c r="E64" i="33"/>
  <c r="B64" i="33"/>
  <c r="E63" i="33"/>
  <c r="B63" i="33"/>
  <c r="E58" i="33"/>
  <c r="B58" i="33"/>
  <c r="E53" i="33"/>
  <c r="E52" i="33"/>
  <c r="E51" i="33"/>
  <c r="E47" i="33"/>
  <c r="E46" i="33"/>
  <c r="E45" i="33" s="1"/>
  <c r="E43" i="33" s="1"/>
  <c r="E41" i="33"/>
  <c r="E40" i="33"/>
  <c r="E39" i="33"/>
  <c r="E38" i="33"/>
  <c r="B37" i="33"/>
  <c r="B36" i="33"/>
  <c r="E35" i="33"/>
  <c r="E34" i="33"/>
  <c r="B34" i="33"/>
  <c r="B33" i="33"/>
  <c r="B32" i="33"/>
  <c r="E31" i="33"/>
  <c r="E30" i="33" s="1"/>
  <c r="B31" i="33"/>
  <c r="E28" i="33"/>
  <c r="B28" i="33"/>
  <c r="B27" i="33" s="1"/>
  <c r="E27" i="33"/>
  <c r="E26" i="33" s="1"/>
  <c r="B25" i="33"/>
  <c r="E24" i="33"/>
  <c r="E23" i="33" s="1"/>
  <c r="B24" i="33"/>
  <c r="B19" i="33"/>
  <c r="E13" i="33"/>
  <c r="E12" i="33" s="1"/>
  <c r="B18" i="33"/>
  <c r="B17" i="33" s="1"/>
  <c r="B15" i="33"/>
  <c r="B14" i="33"/>
  <c r="B13" i="33"/>
  <c r="B12" i="33"/>
  <c r="A4" i="33"/>
  <c r="B11" i="33" l="1"/>
  <c r="B9" i="33" s="1"/>
  <c r="B69" i="33"/>
  <c r="B23" i="33"/>
  <c r="E9" i="33"/>
  <c r="E21" i="33"/>
  <c r="E49" i="33" s="1"/>
  <c r="E56" i="33" s="1"/>
  <c r="B30" i="33"/>
  <c r="E69" i="33"/>
  <c r="E54" i="33"/>
  <c r="E37" i="33"/>
  <c r="E71" i="33" l="1"/>
  <c r="E76" i="33" s="1"/>
  <c r="E80" i="33" s="1"/>
  <c r="B21" i="33"/>
  <c r="B56" i="33" s="1"/>
</calcChain>
</file>

<file path=xl/sharedStrings.xml><?xml version="1.0" encoding="utf-8"?>
<sst xmlns="http://schemas.openxmlformats.org/spreadsheetml/2006/main" count="78" uniqueCount="77">
  <si>
    <t>BANCO CENTRAL DE BOLIVIA</t>
  </si>
  <si>
    <t>ESTADOS FINANCIEROS</t>
  </si>
  <si>
    <t>(En Miles de Bolivianos)</t>
  </si>
  <si>
    <t>ESTADO DE SITUACION PATRIMONIAL</t>
  </si>
  <si>
    <t>ACTIVOS INTERNACIONALES</t>
  </si>
  <si>
    <t>PASIVOS INTERNACIONALES</t>
  </si>
  <si>
    <t xml:space="preserve">  ACTIVOS DE RESERVA</t>
  </si>
  <si>
    <t xml:space="preserve">    ORO</t>
  </si>
  <si>
    <t xml:space="preserve">    DIVISAS</t>
  </si>
  <si>
    <t xml:space="preserve">    BONOS Y OTRAS INVERSIONES EXTERNAS</t>
  </si>
  <si>
    <t xml:space="preserve">  OTROS PASIVOS INTERNACIONALES</t>
  </si>
  <si>
    <t xml:space="preserve">    APORTES A ORGANISMOS INTERNACIONALES</t>
  </si>
  <si>
    <t xml:space="preserve">     OTROS PASIVOS INTERNACIONALES</t>
  </si>
  <si>
    <t xml:space="preserve">    OTRAS CUENTAS DE ACTIVOS INTERNACIONALES</t>
  </si>
  <si>
    <t>ACTIVOS INTERNOS</t>
  </si>
  <si>
    <t>PASIVOS INTERNOS</t>
  </si>
  <si>
    <t xml:space="preserve">  CRÉDITOS AL SECTOR NO FINANCIERO</t>
  </si>
  <si>
    <t xml:space="preserve">  CIRCULACIÓN MONETARIA</t>
  </si>
  <si>
    <t xml:space="preserve">    SECTOR PÚBLICO</t>
  </si>
  <si>
    <t xml:space="preserve">     CIRCULACIÓN MONETARIA</t>
  </si>
  <si>
    <t xml:space="preserve">    SECTOR PRIVADO</t>
  </si>
  <si>
    <t xml:space="preserve">  OPERACIONES DE MERCADO ABIERTO</t>
  </si>
  <si>
    <t xml:space="preserve">  CRÉDITOS AL SECTOR FINANCIERO</t>
  </si>
  <si>
    <t xml:space="preserve">     REGULACIÓN MONETARIA</t>
  </si>
  <si>
    <t xml:space="preserve">    SISTEMA FINANCIERO</t>
  </si>
  <si>
    <t xml:space="preserve">     OTRAS OPERACIONES DE MERCADO ABIERTO </t>
  </si>
  <si>
    <t xml:space="preserve">  OTROS ACTIVOS INTERNOS</t>
  </si>
  <si>
    <t xml:space="preserve">  OBLIGACIONES CON EL SECTOR NO FINANCIERO</t>
  </si>
  <si>
    <t xml:space="preserve">    INVERSIONES</t>
  </si>
  <si>
    <t xml:space="preserve">    BIENES DE USO</t>
  </si>
  <si>
    <t xml:space="preserve">    ACTIVOS INTANGIBLES</t>
  </si>
  <si>
    <t xml:space="preserve">  OBLIGACIONES CON EL SECTOR FINANCIERO</t>
  </si>
  <si>
    <t xml:space="preserve">    PARTIDAS PENDIENTES DE IMPUTACIÓN</t>
  </si>
  <si>
    <t xml:space="preserve">      SISTEMA FINANCIERO</t>
  </si>
  <si>
    <t xml:space="preserve">    CUENTAS POR COBRAR</t>
  </si>
  <si>
    <t xml:space="preserve">  OTROS PASIVOS INTERNOS</t>
  </si>
  <si>
    <t xml:space="preserve">    PROVISIONES</t>
  </si>
  <si>
    <t xml:space="preserve">    PREVISIONES</t>
  </si>
  <si>
    <t xml:space="preserve">  AJUSTES CAMBIARIOS Y VALORACIONES</t>
  </si>
  <si>
    <t xml:space="preserve">     VALORACIÓN ACTIVOS DE RES. Y OBLIG. EN M/E ART.74</t>
  </si>
  <si>
    <t xml:space="preserve">    CUENTAS POR PAGAR</t>
  </si>
  <si>
    <t xml:space="preserve">     VALORACIÓN TÍTULOS DE LAS RESERVAS INTERN.</t>
  </si>
  <si>
    <t>OTROS PASIVOS</t>
  </si>
  <si>
    <t>TOTAL PASIVO</t>
  </si>
  <si>
    <t>PATRIMONIO NETO</t>
  </si>
  <si>
    <t xml:space="preserve">  CAPITAL</t>
  </si>
  <si>
    <t xml:space="preserve">  RESERVAS</t>
  </si>
  <si>
    <t xml:space="preserve">  RESULTADOS DEL PERIODO</t>
  </si>
  <si>
    <t xml:space="preserve"> TOTAL PATRIMONIO NETO</t>
  </si>
  <si>
    <t xml:space="preserve"> TOTAL ACTIVO</t>
  </si>
  <si>
    <t xml:space="preserve">PASIVO Y PATRIMONIO </t>
  </si>
  <si>
    <t>CUENTAS CONTINGENTES Y DE ORDEN DEUDORAS</t>
  </si>
  <si>
    <t>CUENTAS CONTINGENTES Y DE ORDEN ACREEDORAS</t>
  </si>
  <si>
    <t>ESTADO DE GANANCIAS Y PERDIDAS</t>
  </si>
  <si>
    <t>INGRESOS</t>
  </si>
  <si>
    <t>EGRESOS</t>
  </si>
  <si>
    <t xml:space="preserve">  INGRESOS FINANCIEROS</t>
  </si>
  <si>
    <t xml:space="preserve">  EGRESOS POR OPERACIONES DE MERCADO ABIERTO</t>
  </si>
  <si>
    <t xml:space="preserve">  INGRESOS ADMINISTRATIVOS</t>
  </si>
  <si>
    <t xml:space="preserve">  EGRESOS FINANCIEROS</t>
  </si>
  <si>
    <t xml:space="preserve">  EGRESOS ADMINISTRATIVOS</t>
  </si>
  <si>
    <t>TOTAL INGRESOS</t>
  </si>
  <si>
    <t>TOTAL EGRESOS</t>
  </si>
  <si>
    <t xml:space="preserve">UTILIDAD DE OPERACIÓN </t>
  </si>
  <si>
    <t>RESULTADOS NO REALIZADOS</t>
  </si>
  <si>
    <t>UTILIDAD NETA DEL PERIODO</t>
  </si>
  <si>
    <t xml:space="preserve">    ACTIVOS EN EL FONDO MONETARIO INTERNACIONAL</t>
  </si>
  <si>
    <t xml:space="preserve">  OTROS ACTIVOS INTERNACIONALES</t>
  </si>
  <si>
    <t xml:space="preserve">    PARTIDAS PENDIENTES DE APLICACIÓN</t>
  </si>
  <si>
    <t xml:space="preserve">  TRANSFERENCIAS INSTITUCIONALES</t>
  </si>
  <si>
    <t xml:space="preserve">  EGRESOS DE GESTIONES ANTERIORES</t>
  </si>
  <si>
    <t xml:space="preserve">    REGULACIÓN MONETARIA</t>
  </si>
  <si>
    <t xml:space="preserve"> </t>
  </si>
  <si>
    <t>UTILIDAD DE OPERACIÓN ANTES DE TRANSFERENCIAS</t>
  </si>
  <si>
    <t>TRANSFERENCIAS AL TGN</t>
  </si>
  <si>
    <t xml:space="preserve">     SECTOR PÚBLICO</t>
  </si>
  <si>
    <t xml:space="preserve">  INGRESOS DE GESTIONES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</si>
</sst>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_);_(@_)"/>
    <numFmt numFmtId="166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9"/>
      <name val="Times New Roman"/>
      <family val="1"/>
    </font>
    <font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8"/>
      <name val="Univers Condensed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0" borderId="0" xfId="1" applyFont="1" applyAlignment="1">
      <alignment horizontal="left"/>
    </xf>
    <xf numFmtId="0" fontId="5" fillId="0" borderId="0" xfId="1" applyFont="1" applyFill="1"/>
    <xf numFmtId="0" fontId="5" fillId="0" borderId="0" xfId="1" applyFont="1"/>
    <xf numFmtId="0" fontId="6" fillId="0" borderId="0" xfId="1" applyFont="1" applyAlignment="1">
      <alignment horizontal="left"/>
    </xf>
    <xf numFmtId="0" fontId="7" fillId="0" borderId="0" xfId="1" applyFont="1" applyFill="1"/>
    <xf numFmtId="0" fontId="7" fillId="0" borderId="0" xfId="1" applyFont="1"/>
    <xf numFmtId="0" fontId="6" fillId="0" borderId="0" xfId="1" applyFont="1" applyAlignment="1">
      <alignment horizontal="left"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/>
    <xf numFmtId="0" fontId="1" fillId="0" borderId="0" xfId="1"/>
    <xf numFmtId="0" fontId="9" fillId="0" borderId="0" xfId="1" applyFont="1" applyAlignment="1">
      <alignment horizontal="left"/>
    </xf>
    <xf numFmtId="0" fontId="1" fillId="0" borderId="0" xfId="1" applyFill="1"/>
    <xf numFmtId="165" fontId="1" fillId="0" borderId="0" xfId="1" applyNumberFormat="1" applyFill="1"/>
    <xf numFmtId="165" fontId="11" fillId="0" borderId="0" xfId="1" applyNumberFormat="1" applyFont="1" applyFill="1"/>
    <xf numFmtId="164" fontId="1" fillId="0" borderId="0" xfId="1" applyNumberFormat="1" applyFill="1"/>
    <xf numFmtId="166" fontId="1" fillId="0" borderId="0" xfId="1" applyNumberFormat="1" applyFill="1"/>
    <xf numFmtId="164" fontId="12" fillId="0" borderId="0" xfId="1" applyNumberFormat="1" applyFont="1" applyFill="1"/>
    <xf numFmtId="165" fontId="12" fillId="0" borderId="0" xfId="1" applyNumberFormat="1" applyFont="1" applyFill="1"/>
    <xf numFmtId="0" fontId="10" fillId="0" borderId="0" xfId="1" applyFont="1" applyFill="1"/>
    <xf numFmtId="165" fontId="11" fillId="0" borderId="0" xfId="1" applyNumberFormat="1" applyFont="1" applyFill="1" applyBorder="1"/>
    <xf numFmtId="0" fontId="1" fillId="0" borderId="0" xfId="1" applyFill="1" applyBorder="1"/>
    <xf numFmtId="0" fontId="9" fillId="0" borderId="0" xfId="1" applyFont="1" applyFill="1"/>
    <xf numFmtId="164" fontId="11" fillId="0" borderId="0" xfId="1" applyNumberFormat="1" applyFont="1" applyFill="1"/>
    <xf numFmtId="0" fontId="11" fillId="0" borderId="0" xfId="1" applyFont="1" applyFill="1"/>
    <xf numFmtId="0" fontId="9" fillId="0" borderId="0" xfId="1" applyFont="1" applyFill="1" applyAlignment="1">
      <alignment horizontal="left"/>
    </xf>
    <xf numFmtId="165" fontId="9" fillId="0" borderId="0" xfId="1" applyNumberFormat="1" applyFont="1" applyFill="1" applyAlignment="1">
      <alignment horizontal="left"/>
    </xf>
    <xf numFmtId="0" fontId="8" fillId="0" borderId="0" xfId="1" applyFont="1" applyFill="1"/>
    <xf numFmtId="165" fontId="9" fillId="0" borderId="0" xfId="1" applyNumberFormat="1" applyFont="1" applyFill="1" applyBorder="1" applyAlignment="1">
      <alignment horizontal="left"/>
    </xf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>
      <alignment wrapText="1"/>
    </xf>
    <xf numFmtId="164" fontId="11" fillId="0" borderId="0" xfId="1" applyNumberFormat="1" applyFont="1" applyFill="1" applyAlignment="1">
      <alignment wrapText="1"/>
    </xf>
    <xf numFmtId="164" fontId="11" fillId="0" borderId="1" xfId="1" applyNumberFormat="1" applyFont="1" applyFill="1" applyBorder="1"/>
    <xf numFmtId="164" fontId="8" fillId="0" borderId="0" xfId="1" applyNumberFormat="1" applyFont="1" applyFill="1" applyBorder="1"/>
    <xf numFmtId="164" fontId="8" fillId="0" borderId="0" xfId="1" applyNumberFormat="1" applyFont="1" applyFill="1"/>
    <xf numFmtId="0" fontId="11" fillId="0" borderId="0" xfId="1" applyFont="1" applyFill="1" applyBorder="1"/>
    <xf numFmtId="37" fontId="11" fillId="0" borderId="0" xfId="1" applyNumberFormat="1" applyFont="1" applyFill="1" applyBorder="1"/>
    <xf numFmtId="37" fontId="11" fillId="0" borderId="0" xfId="1" applyNumberFormat="1" applyFont="1" applyFill="1"/>
    <xf numFmtId="0" fontId="8" fillId="0" borderId="2" xfId="1" applyFont="1" applyFill="1" applyBorder="1"/>
    <xf numFmtId="0" fontId="1" fillId="0" borderId="2" xfId="1" applyFill="1" applyBorder="1"/>
    <xf numFmtId="0" fontId="11" fillId="0" borderId="2" xfId="1" applyFont="1" applyFill="1" applyBorder="1"/>
    <xf numFmtId="0" fontId="1" fillId="0" borderId="2" xfId="1" applyFont="1" applyFill="1" applyBorder="1"/>
    <xf numFmtId="164" fontId="10" fillId="0" borderId="0" xfId="1" applyNumberFormat="1" applyFont="1" applyFill="1" applyAlignment="1">
      <alignment horizontal="center"/>
    </xf>
    <xf numFmtId="0" fontId="9" fillId="0" borderId="0" xfId="1" applyFont="1" applyFill="1" applyBorder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/>
    </xf>
  </cellXfs>
  <cellStyles count="2"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dm-ltorres\boletines\Documents%20and%20Settings\mctrujillo\Mis%20documentos\GESTION2008\AGOSTO2008\CUADROSAGOS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dm-ltorres\boletines\Documents%20and%20Settings\mctrujillo\Mis%20documentos\GESTION2008\DICIEMBRE2008\CUADROSDICIEMB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OLETINES/2021%20boletines/10%20dic2020%20-%20oct2021/H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MONEDAS"/>
      <sheetName val="CALCE"/>
      <sheetName val="GRAF - 1"/>
      <sheetName val="GRAF - 2"/>
      <sheetName val="BLCECOMP"/>
      <sheetName val="CUADRONEGRO"/>
      <sheetName val="FLUJOEERR"/>
      <sheetName val="FLUJORESUM"/>
      <sheetName val="SALDOSRES"/>
      <sheetName val="GRAFICOS"/>
      <sheetName val="CUAD (2)"/>
      <sheetName val="GRAF_-_1"/>
      <sheetName val="GRAF_-_2"/>
      <sheetName val="CUAD_(2)"/>
      <sheetName val="GRAF_-_11"/>
      <sheetName val="GRAF_-_21"/>
      <sheetName val="CUAD_(2)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64">
          <cell r="D364" t="str">
            <v>UTILIDAD (PÉRDIDA) NETA DEL PERIODO</v>
          </cell>
          <cell r="G364">
            <v>-91.399999999999977</v>
          </cell>
          <cell r="H364">
            <v>-145.20000000000002</v>
          </cell>
          <cell r="I364">
            <v>-236.59999999999997</v>
          </cell>
          <cell r="J364">
            <v>-378.04</v>
          </cell>
          <cell r="K364">
            <v>-614.63999999999965</v>
          </cell>
          <cell r="L364">
            <v>-355.86000000000013</v>
          </cell>
          <cell r="M364">
            <v>-970.50000000000034</v>
          </cell>
          <cell r="N364">
            <v>-537.14999999999986</v>
          </cell>
          <cell r="O364">
            <v>-1507.7599999999998</v>
          </cell>
          <cell r="P364">
            <v>1542.6</v>
          </cell>
          <cell r="Q364">
            <v>34.899999999999864</v>
          </cell>
          <cell r="R364">
            <v>-254.55050000000011</v>
          </cell>
          <cell r="S364">
            <v>-219.70000000000027</v>
          </cell>
          <cell r="T364">
            <v>-152.44589999999994</v>
          </cell>
          <cell r="U364">
            <v>-372.14589999999976</v>
          </cell>
          <cell r="AD364">
            <v>-372.09640000000036</v>
          </cell>
        </row>
      </sheetData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MONEDAS"/>
      <sheetName val="CALCE"/>
      <sheetName val="CALCE (2)"/>
      <sheetName val="GRAF - 1"/>
      <sheetName val="GRAF - 2"/>
      <sheetName val="BLCECOMP"/>
      <sheetName val="CUADRONEGRO"/>
      <sheetName val="FLUJOEERR"/>
      <sheetName val="FLUJORESUM"/>
      <sheetName val="SALDOSRES"/>
      <sheetName val="GRAFICOS"/>
      <sheetName val="CALCE_(2)"/>
      <sheetName val="GRAF_-_1"/>
      <sheetName val="GRAF_-_2"/>
      <sheetName val="CALCE_(2)1"/>
      <sheetName val="GRAF_-_11"/>
      <sheetName val="GRAF_-_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"/>
      <sheetName val="BG - EERR"/>
      <sheetName val="CTAS REAJ UFV"/>
      <sheetName val="CTAS ART 74"/>
      <sheetName val="COMP BASE"/>
      <sheetName val="COMPO"/>
      <sheetName val="BGDET"/>
      <sheetName val="ERDET"/>
      <sheetName val="BGRES"/>
      <sheetName val="ERRES"/>
      <sheetName val="BGDET (2)"/>
      <sheetName val="ERDET (2)"/>
      <sheetName val="BG"/>
      <sheetName val="ER"/>
      <sheetName val="ECAMBIOSPAT"/>
      <sheetName val="BG DET"/>
      <sheetName val="BGEVOL"/>
      <sheetName val="CUAD"/>
      <sheetName val="BG_BOL"/>
      <sheetName val="PRES-RES"/>
      <sheetName val="EERRCARGA"/>
      <sheetName val="FLUJOEERR_2GEST"/>
      <sheetName val="RES DET"/>
      <sheetName val="ind"/>
      <sheetName val="HIS anual"/>
      <sheetName val="ASFI"/>
      <sheetName val="COMPBAL"/>
      <sheetName val="COMPEERR"/>
    </sheetNames>
    <sheetDataSet>
      <sheetData sheetId="0"/>
      <sheetData sheetId="1">
        <row r="28">
          <cell r="H28">
            <v>17197135670.869999</v>
          </cell>
        </row>
        <row r="40">
          <cell r="H40">
            <v>5195061945.8199997</v>
          </cell>
        </row>
        <row r="97">
          <cell r="H97">
            <v>4120797868.2900004</v>
          </cell>
        </row>
        <row r="106">
          <cell r="H106">
            <v>7179693639.3700008</v>
          </cell>
        </row>
        <row r="155">
          <cell r="H155">
            <v>5334739444.4499998</v>
          </cell>
        </row>
        <row r="173">
          <cell r="H173">
            <v>264186130.77000001</v>
          </cell>
        </row>
        <row r="200">
          <cell r="H200">
            <v>83583840753.139999</v>
          </cell>
        </row>
        <row r="342">
          <cell r="H342">
            <v>-9.9999904632568359E-3</v>
          </cell>
        </row>
        <row r="391">
          <cell r="H391">
            <v>18144637826.789993</v>
          </cell>
        </row>
        <row r="639">
          <cell r="H639">
            <v>3413936129.6900001</v>
          </cell>
        </row>
        <row r="643">
          <cell r="H643">
            <v>7585601066.3099995</v>
          </cell>
        </row>
        <row r="685">
          <cell r="H685">
            <v>709247712.44000006</v>
          </cell>
        </row>
        <row r="718">
          <cell r="H718">
            <v>1261023.1099999994</v>
          </cell>
        </row>
        <row r="761">
          <cell r="H761">
            <v>185572.23000000068</v>
          </cell>
        </row>
        <row r="792">
          <cell r="H792">
            <v>4507059.33</v>
          </cell>
        </row>
        <row r="1673">
          <cell r="H1673">
            <v>503937222533.77002</v>
          </cell>
        </row>
        <row r="1712">
          <cell r="H1712">
            <v>3941570513.9499993</v>
          </cell>
        </row>
        <row r="1741">
          <cell r="H1741">
            <v>50883250479.800003</v>
          </cell>
        </row>
        <row r="1745">
          <cell r="H1745">
            <v>81128879.870000005</v>
          </cell>
        </row>
        <row r="1815">
          <cell r="H1815">
            <v>8823588918.1800003</v>
          </cell>
        </row>
        <row r="1835">
          <cell r="H1835">
            <v>34896749255.409988</v>
          </cell>
        </row>
        <row r="2343">
          <cell r="H2343">
            <v>38309141025.849991</v>
          </cell>
        </row>
        <row r="2569">
          <cell r="H2569">
            <v>33061425.349999998</v>
          </cell>
        </row>
        <row r="2594">
          <cell r="H2594">
            <v>150000</v>
          </cell>
        </row>
        <row r="2597">
          <cell r="H2597">
            <v>2323613165.0900002</v>
          </cell>
        </row>
        <row r="2641">
          <cell r="H2641">
            <v>95311329.809999987</v>
          </cell>
        </row>
        <row r="2724">
          <cell r="H2724">
            <v>4713049629.71</v>
          </cell>
        </row>
        <row r="2727">
          <cell r="H2727">
            <v>36751562.689999998</v>
          </cell>
        </row>
        <row r="2736">
          <cell r="H2736">
            <v>2260489500.8299999</v>
          </cell>
        </row>
        <row r="2739">
          <cell r="H2739">
            <v>5419791870.0999994</v>
          </cell>
        </row>
        <row r="2747">
          <cell r="H2747">
            <v>0</v>
          </cell>
        </row>
        <row r="2778">
          <cell r="H2778">
            <v>503937222533.7699</v>
          </cell>
        </row>
        <row r="2799">
          <cell r="H2799">
            <v>1225650228.4100003</v>
          </cell>
        </row>
        <row r="2998">
          <cell r="H2998">
            <v>15612484.76</v>
          </cell>
        </row>
        <row r="3033">
          <cell r="H3033">
            <v>1734786.65</v>
          </cell>
        </row>
        <row r="3037">
          <cell r="H3037">
            <v>5963425.6500000004</v>
          </cell>
        </row>
        <row r="3069">
          <cell r="H3069">
            <v>3906955.89</v>
          </cell>
        </row>
        <row r="3101">
          <cell r="H3101">
            <v>169897704.42000005</v>
          </cell>
        </row>
        <row r="3236">
          <cell r="H3236">
            <v>43703577.210000001</v>
          </cell>
        </row>
        <row r="3247">
          <cell r="H3247">
            <v>208130.89</v>
          </cell>
        </row>
        <row r="3251">
          <cell r="H3251">
            <v>90537430</v>
          </cell>
        </row>
        <row r="3260">
          <cell r="H3260">
            <v>-11596080.040000003</v>
          </cell>
        </row>
        <row r="3273">
          <cell r="H3273">
            <v>917184195.72000039</v>
          </cell>
        </row>
      </sheetData>
      <sheetData sheetId="2"/>
      <sheetData sheetId="3"/>
      <sheetData sheetId="4"/>
      <sheetData sheetId="5"/>
      <sheetData sheetId="6">
        <row r="4">
          <cell r="A4" t="str">
            <v>AL 31 DE OCTUBRE DE 2021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87"/>
  <sheetViews>
    <sheetView showGridLines="0" tabSelected="1" zoomScale="60" zoomScaleNormal="60" workbookViewId="0">
      <selection activeCell="E17" sqref="E17"/>
    </sheetView>
  </sheetViews>
  <sheetFormatPr baseColWidth="10" defaultColWidth="9.140625" defaultRowHeight="12.75" x14ac:dyDescent="0.2"/>
  <cols>
    <col min="1" max="1" width="65.7109375" style="12" customWidth="1"/>
    <col min="2" max="2" width="20.85546875" style="13" bestFit="1" customWidth="1"/>
    <col min="3" max="3" width="15" style="13" customWidth="1"/>
    <col min="4" max="4" width="68.28515625" style="13" customWidth="1"/>
    <col min="5" max="5" width="20.5703125" style="13" bestFit="1" customWidth="1"/>
    <col min="6" max="6" width="3.7109375" style="14" customWidth="1"/>
    <col min="7" max="7" width="18.28515625" style="15" customWidth="1"/>
    <col min="8" max="8" width="17.28515625" style="15" customWidth="1"/>
    <col min="9" max="9" width="19.28515625" style="15" customWidth="1"/>
    <col min="10" max="10" width="12.42578125" style="15" bestFit="1" customWidth="1"/>
    <col min="11" max="16384" width="9.140625" style="13"/>
  </cols>
  <sheetData>
    <row r="1" spans="1:10" s="5" customFormat="1" ht="3.75" customHeight="1" x14ac:dyDescent="0.35">
      <c r="A1" s="1"/>
      <c r="B1" s="2"/>
      <c r="C1" s="2"/>
      <c r="D1" s="2"/>
      <c r="E1" s="47"/>
      <c r="F1" s="3"/>
      <c r="G1" s="4"/>
      <c r="H1" s="4"/>
      <c r="I1" s="4"/>
      <c r="J1" s="4"/>
    </row>
    <row r="2" spans="1:10" s="8" customFormat="1" ht="33.75" customHeight="1" x14ac:dyDescent="0.3">
      <c r="A2" s="48" t="s">
        <v>0</v>
      </c>
      <c r="B2" s="48"/>
      <c r="C2" s="48"/>
      <c r="D2" s="48"/>
      <c r="E2" s="48"/>
      <c r="F2" s="6"/>
      <c r="G2" s="7"/>
      <c r="H2" s="7"/>
      <c r="I2" s="7"/>
      <c r="J2" s="7"/>
    </row>
    <row r="3" spans="1:10" s="8" customFormat="1" ht="29.25" customHeight="1" x14ac:dyDescent="0.3">
      <c r="A3" s="48" t="s">
        <v>1</v>
      </c>
      <c r="B3" s="48"/>
      <c r="C3" s="48"/>
      <c r="D3" s="48"/>
      <c r="E3" s="48"/>
      <c r="F3" s="6"/>
      <c r="G3" s="7"/>
      <c r="H3" s="7"/>
      <c r="I3" s="7"/>
      <c r="J3" s="7"/>
    </row>
    <row r="4" spans="1:10" s="8" customFormat="1" ht="27.75" customHeight="1" x14ac:dyDescent="0.3">
      <c r="A4" s="48" t="str">
        <f>+[3]BGDET!A4</f>
        <v>AL 31 DE OCTUBRE DE 2021</v>
      </c>
      <c r="B4" s="48"/>
      <c r="C4" s="48"/>
      <c r="D4" s="48"/>
      <c r="E4" s="48"/>
      <c r="F4" s="6"/>
      <c r="G4" s="7"/>
      <c r="H4" s="7"/>
      <c r="I4" s="7"/>
      <c r="J4" s="7"/>
    </row>
    <row r="5" spans="1:10" s="11" customFormat="1" ht="41.25" customHeight="1" x14ac:dyDescent="0.25">
      <c r="A5" s="49" t="s">
        <v>2</v>
      </c>
      <c r="B5" s="49"/>
      <c r="C5" s="49"/>
      <c r="D5" s="49"/>
      <c r="E5" s="49"/>
      <c r="F5" s="9"/>
      <c r="G5" s="10"/>
      <c r="H5" s="10"/>
      <c r="I5" s="10"/>
      <c r="J5" s="10"/>
    </row>
    <row r="6" spans="1:10" ht="6" customHeight="1" x14ac:dyDescent="0.2"/>
    <row r="7" spans="1:10" s="15" customFormat="1" ht="42.75" customHeight="1" x14ac:dyDescent="0.3">
      <c r="A7" s="50" t="s">
        <v>3</v>
      </c>
      <c r="B7" s="50"/>
      <c r="C7" s="50"/>
      <c r="D7" s="50"/>
      <c r="E7" s="50"/>
      <c r="F7" s="46"/>
    </row>
    <row r="8" spans="1:10" s="15" customFormat="1" ht="9" customHeight="1" x14ac:dyDescent="0.2">
      <c r="A8" s="26"/>
      <c r="B8" s="26"/>
      <c r="C8" s="26"/>
      <c r="D8" s="26"/>
      <c r="E8" s="26"/>
      <c r="F8" s="28"/>
    </row>
    <row r="9" spans="1:10" s="15" customFormat="1" ht="24.75" customHeight="1" x14ac:dyDescent="0.25">
      <c r="A9" s="20" t="s">
        <v>4</v>
      </c>
      <c r="B9" s="20">
        <f>+B11+B17</f>
        <v>39291614</v>
      </c>
      <c r="C9" s="26"/>
      <c r="D9" s="20" t="s">
        <v>5</v>
      </c>
      <c r="E9" s="20">
        <f>+E11+E15+E12</f>
        <v>3941572</v>
      </c>
      <c r="F9" s="29"/>
      <c r="G9" s="16"/>
    </row>
    <row r="10" spans="1:10" s="15" customFormat="1" ht="9.75" customHeight="1" x14ac:dyDescent="0.2">
      <c r="A10" s="26"/>
      <c r="B10" s="26"/>
      <c r="C10" s="26"/>
      <c r="D10" s="26"/>
      <c r="E10" s="26"/>
      <c r="F10" s="29"/>
      <c r="G10" s="16"/>
    </row>
    <row r="11" spans="1:10" s="15" customFormat="1" ht="19.5" customHeight="1" x14ac:dyDescent="0.2">
      <c r="A11" s="26" t="s">
        <v>6</v>
      </c>
      <c r="B11" s="26">
        <f>SUM(B12:B16)</f>
        <v>33692690</v>
      </c>
      <c r="C11" s="26"/>
      <c r="D11" s="26"/>
      <c r="E11" s="26"/>
      <c r="F11" s="29"/>
      <c r="G11" s="16"/>
    </row>
    <row r="12" spans="1:10" s="15" customFormat="1" ht="19.5" customHeight="1" x14ac:dyDescent="0.2">
      <c r="A12" s="26" t="s">
        <v>7</v>
      </c>
      <c r="B12" s="26">
        <f>ROUND(('[3]BG - EERR'!$H$28/1000),0)</f>
        <v>17197136</v>
      </c>
      <c r="C12" s="26"/>
      <c r="D12" s="26" t="s">
        <v>10</v>
      </c>
      <c r="E12" s="26">
        <f>+E13</f>
        <v>3941572</v>
      </c>
      <c r="F12" s="29"/>
      <c r="G12" s="17"/>
      <c r="H12" s="18"/>
    </row>
    <row r="13" spans="1:10" s="15" customFormat="1" ht="19.5" customHeight="1" x14ac:dyDescent="0.2">
      <c r="A13" s="26" t="s">
        <v>8</v>
      </c>
      <c r="B13" s="26">
        <f>ROUND(('[3]BG - EERR'!$H$40/1000),0)</f>
        <v>5195062</v>
      </c>
      <c r="C13" s="26"/>
      <c r="D13" s="26" t="s">
        <v>12</v>
      </c>
      <c r="E13" s="26">
        <f>ROUND(('[3]BG - EERR'!$H$1712/1000),0)+1</f>
        <v>3941572</v>
      </c>
      <c r="F13" s="29"/>
      <c r="G13" s="17"/>
      <c r="H13" s="18"/>
    </row>
    <row r="14" spans="1:10" s="15" customFormat="1" ht="19.5" customHeight="1" x14ac:dyDescent="0.2">
      <c r="A14" s="26" t="s">
        <v>66</v>
      </c>
      <c r="B14" s="26">
        <f>ROUND(('[3]BG - EERR'!$H$97/1000),0)</f>
        <v>4120798</v>
      </c>
      <c r="C14" s="26"/>
      <c r="D14" s="26"/>
      <c r="E14" s="26"/>
      <c r="F14" s="29"/>
      <c r="G14" s="17"/>
    </row>
    <row r="15" spans="1:10" s="15" customFormat="1" ht="19.5" customHeight="1" x14ac:dyDescent="0.2">
      <c r="A15" s="26" t="s">
        <v>9</v>
      </c>
      <c r="B15" s="26">
        <f>ROUND(('[3]BG - EERR'!$H$106/1000),0)</f>
        <v>7179694</v>
      </c>
      <c r="C15" s="26"/>
      <c r="D15" s="26"/>
      <c r="E15" s="26"/>
      <c r="F15" s="29"/>
      <c r="G15" s="17"/>
    </row>
    <row r="16" spans="1:10" s="15" customFormat="1" ht="11.25" customHeight="1" x14ac:dyDescent="0.2">
      <c r="A16" s="26"/>
      <c r="B16" s="26"/>
      <c r="C16" s="26"/>
      <c r="D16" s="26"/>
      <c r="E16" s="26"/>
      <c r="F16" s="29"/>
      <c r="G16" s="16"/>
    </row>
    <row r="17" spans="1:8" s="15" customFormat="1" ht="20.25" customHeight="1" x14ac:dyDescent="0.2">
      <c r="A17" s="26" t="s">
        <v>67</v>
      </c>
      <c r="B17" s="26">
        <f>+B18+B19</f>
        <v>5598924</v>
      </c>
      <c r="C17" s="26"/>
      <c r="F17" s="29"/>
      <c r="G17" s="16"/>
    </row>
    <row r="18" spans="1:8" s="15" customFormat="1" ht="20.25" customHeight="1" x14ac:dyDescent="0.2">
      <c r="A18" s="26" t="s">
        <v>11</v>
      </c>
      <c r="B18" s="26">
        <f>ROUND(('[3]BG - EERR'!$H$155/1000),0)</f>
        <v>5334739</v>
      </c>
      <c r="C18" s="26"/>
      <c r="F18" s="29"/>
      <c r="G18" s="17"/>
      <c r="H18" s="17"/>
    </row>
    <row r="19" spans="1:8" s="15" customFormat="1" ht="20.25" customHeight="1" x14ac:dyDescent="0.2">
      <c r="A19" s="26" t="s">
        <v>13</v>
      </c>
      <c r="B19" s="26">
        <f>ROUND(('[3]BG - EERR'!$H$173/1000),0)-1</f>
        <v>264185</v>
      </c>
      <c r="C19" s="26"/>
      <c r="D19" s="26"/>
      <c r="E19" s="26"/>
      <c r="F19" s="29"/>
      <c r="G19" s="17"/>
    </row>
    <row r="20" spans="1:8" s="15" customFormat="1" ht="19.5" customHeight="1" x14ac:dyDescent="0.2">
      <c r="A20" s="26"/>
      <c r="B20" s="26"/>
      <c r="C20" s="26"/>
      <c r="D20" s="26"/>
      <c r="E20" s="26"/>
      <c r="F20" s="29"/>
      <c r="G20" s="16"/>
    </row>
    <row r="21" spans="1:8" s="15" customFormat="1" ht="21" customHeight="1" x14ac:dyDescent="0.25">
      <c r="A21" s="20" t="s">
        <v>14</v>
      </c>
      <c r="B21" s="20">
        <f>+B23+B27+B30</f>
        <v>113443218</v>
      </c>
      <c r="C21" s="26"/>
      <c r="D21" s="20" t="s">
        <v>15</v>
      </c>
      <c r="E21" s="20">
        <f>+E23+E30+E34+E37+E26</f>
        <v>135445992</v>
      </c>
      <c r="F21" s="29"/>
      <c r="G21" s="16"/>
    </row>
    <row r="22" spans="1:8" s="15" customFormat="1" ht="17.25" customHeight="1" x14ac:dyDescent="0.2">
      <c r="A22" s="26"/>
      <c r="B22" s="26"/>
      <c r="C22" s="26"/>
      <c r="D22" s="26"/>
      <c r="E22" s="26"/>
      <c r="F22" s="29"/>
      <c r="G22" s="16"/>
    </row>
    <row r="23" spans="1:8" s="15" customFormat="1" ht="17.25" customHeight="1" x14ac:dyDescent="0.2">
      <c r="A23" s="26" t="s">
        <v>16</v>
      </c>
      <c r="B23" s="26">
        <f>+B24+B25</f>
        <v>83583841</v>
      </c>
      <c r="C23" s="26"/>
      <c r="D23" s="26" t="s">
        <v>17</v>
      </c>
      <c r="E23" s="26">
        <f>+E24+1</f>
        <v>50883251</v>
      </c>
      <c r="F23" s="29"/>
      <c r="G23" s="16"/>
    </row>
    <row r="24" spans="1:8" s="15" customFormat="1" ht="17.25" customHeight="1" x14ac:dyDescent="0.2">
      <c r="A24" s="26" t="s">
        <v>18</v>
      </c>
      <c r="B24" s="26">
        <f>ROUND(('[3]BG - EERR'!$H$200/1000),0)</f>
        <v>83583841</v>
      </c>
      <c r="C24" s="26"/>
      <c r="D24" s="26" t="s">
        <v>19</v>
      </c>
      <c r="E24" s="26">
        <f>ROUND(('[3]BG - EERR'!$H$1741/1000),0)</f>
        <v>50883250</v>
      </c>
      <c r="F24" s="29"/>
      <c r="G24" s="17"/>
      <c r="H24" s="17"/>
    </row>
    <row r="25" spans="1:8" s="15" customFormat="1" ht="17.25" customHeight="1" x14ac:dyDescent="0.2">
      <c r="A25" s="26" t="s">
        <v>20</v>
      </c>
      <c r="B25" s="26">
        <f>ROUND(('[3]BG - EERR'!$H$342/1000),0)</f>
        <v>0</v>
      </c>
      <c r="C25" s="26"/>
      <c r="D25" s="26"/>
      <c r="E25" s="26"/>
      <c r="F25" s="29"/>
      <c r="G25" s="17"/>
    </row>
    <row r="26" spans="1:8" s="15" customFormat="1" ht="19.5" customHeight="1" x14ac:dyDescent="0.2">
      <c r="A26" s="30"/>
      <c r="C26" s="26"/>
      <c r="D26" s="26" t="s">
        <v>21</v>
      </c>
      <c r="E26" s="26">
        <f>+E27+E28+E29</f>
        <v>8904716</v>
      </c>
      <c r="F26" s="29"/>
      <c r="G26" s="16"/>
    </row>
    <row r="27" spans="1:8" s="15" customFormat="1" ht="19.5" customHeight="1" x14ac:dyDescent="0.2">
      <c r="A27" s="26" t="s">
        <v>22</v>
      </c>
      <c r="B27" s="26">
        <f>+B28</f>
        <v>18144638</v>
      </c>
      <c r="C27" s="26"/>
      <c r="D27" s="26" t="s">
        <v>23</v>
      </c>
      <c r="E27" s="26">
        <f>ROUND(('[3]BG - EERR'!$H$1745/1000),0)-1</f>
        <v>81128</v>
      </c>
      <c r="F27" s="29"/>
      <c r="G27" s="16"/>
      <c r="H27" s="17"/>
    </row>
    <row r="28" spans="1:8" s="15" customFormat="1" ht="19.5" customHeight="1" x14ac:dyDescent="0.2">
      <c r="A28" s="26" t="s">
        <v>24</v>
      </c>
      <c r="B28" s="26">
        <f>ROUND(('[3]BG - EERR'!$H$391/1000),0)</f>
        <v>18144638</v>
      </c>
      <c r="C28" s="26"/>
      <c r="D28" s="26" t="s">
        <v>25</v>
      </c>
      <c r="E28" s="26">
        <f>ROUND(('[3]BG - EERR'!$H$1815/1000),0)-1</f>
        <v>8823588</v>
      </c>
      <c r="F28" s="28"/>
      <c r="G28" s="17"/>
      <c r="H28" s="17"/>
    </row>
    <row r="29" spans="1:8" s="15" customFormat="1" ht="19.5" customHeight="1" x14ac:dyDescent="0.2">
      <c r="A29" s="26"/>
      <c r="B29" s="26"/>
      <c r="C29" s="26"/>
      <c r="D29" s="26"/>
      <c r="E29" s="26"/>
      <c r="F29" s="29"/>
      <c r="G29" s="16"/>
    </row>
    <row r="30" spans="1:8" s="15" customFormat="1" ht="17.25" customHeight="1" x14ac:dyDescent="0.2">
      <c r="A30" s="26" t="s">
        <v>26</v>
      </c>
      <c r="B30" s="26">
        <f>SUM(B31:B37)</f>
        <v>11714739</v>
      </c>
      <c r="C30" s="26"/>
      <c r="D30" s="26" t="s">
        <v>27</v>
      </c>
      <c r="E30" s="26">
        <f>+E31+E32</f>
        <v>34896749</v>
      </c>
      <c r="F30" s="28"/>
    </row>
    <row r="31" spans="1:8" s="15" customFormat="1" ht="18" customHeight="1" x14ac:dyDescent="0.2">
      <c r="A31" s="26" t="s">
        <v>71</v>
      </c>
      <c r="B31" s="26">
        <f>ROUND(('[3]BG - EERR'!$H$639/1000),0)</f>
        <v>3413936</v>
      </c>
      <c r="C31" s="26"/>
      <c r="D31" s="26" t="s">
        <v>18</v>
      </c>
      <c r="E31" s="26">
        <f>ROUND(('[3]BG - EERR'!$H$1835/1000),0)</f>
        <v>34896749</v>
      </c>
      <c r="F31" s="29"/>
      <c r="G31" s="16"/>
      <c r="H31" s="17"/>
    </row>
    <row r="32" spans="1:8" s="15" customFormat="1" ht="18" customHeight="1" x14ac:dyDescent="0.2">
      <c r="A32" s="26" t="s">
        <v>28</v>
      </c>
      <c r="B32" s="26">
        <f>ROUND(('[3]BG - EERR'!$H$643/1000),0)</f>
        <v>7585601</v>
      </c>
      <c r="C32" s="26"/>
      <c r="D32" s="26"/>
      <c r="E32" s="26"/>
      <c r="F32" s="29"/>
      <c r="G32" s="17"/>
      <c r="H32" s="17"/>
    </row>
    <row r="33" spans="1:8" s="15" customFormat="1" ht="18" customHeight="1" x14ac:dyDescent="0.2">
      <c r="A33" s="26" t="s">
        <v>29</v>
      </c>
      <c r="B33" s="26">
        <f>ROUND(('[3]BG - EERR'!$H$685/1000),0)</f>
        <v>709248</v>
      </c>
      <c r="C33" s="26"/>
      <c r="F33" s="29"/>
      <c r="G33" s="17"/>
    </row>
    <row r="34" spans="1:8" s="15" customFormat="1" ht="19.5" customHeight="1" x14ac:dyDescent="0.2">
      <c r="A34" s="26" t="s">
        <v>30</v>
      </c>
      <c r="B34" s="26">
        <f>ROUND(('[3]BG - EERR'!$H$718/1000),0)</f>
        <v>1261</v>
      </c>
      <c r="C34" s="26"/>
      <c r="D34" s="26" t="s">
        <v>31</v>
      </c>
      <c r="E34" s="26">
        <f>+E35</f>
        <v>38309141</v>
      </c>
      <c r="F34" s="29"/>
      <c r="G34" s="17"/>
    </row>
    <row r="35" spans="1:8" s="15" customFormat="1" ht="19.5" customHeight="1" x14ac:dyDescent="0.2">
      <c r="A35" s="26"/>
      <c r="B35" s="26"/>
      <c r="C35" s="26"/>
      <c r="D35" s="26" t="s">
        <v>33</v>
      </c>
      <c r="E35" s="26">
        <f>ROUND(('[3]BG - EERR'!$H$2343/1000),0)</f>
        <v>38309141</v>
      </c>
      <c r="F35" s="29"/>
      <c r="G35" s="17"/>
      <c r="H35" s="17"/>
    </row>
    <row r="36" spans="1:8" s="15" customFormat="1" ht="19.5" customHeight="1" x14ac:dyDescent="0.2">
      <c r="A36" s="26" t="s">
        <v>32</v>
      </c>
      <c r="B36" s="26">
        <f>ROUND(('[3]BG - EERR'!$H$761/1000),0)</f>
        <v>186</v>
      </c>
      <c r="C36" s="26"/>
      <c r="F36" s="29"/>
      <c r="G36" s="17"/>
    </row>
    <row r="37" spans="1:8" s="15" customFormat="1" ht="19.5" customHeight="1" x14ac:dyDescent="0.2">
      <c r="A37" s="26" t="s">
        <v>34</v>
      </c>
      <c r="B37" s="26">
        <f>ROUND(('[3]BG - EERR'!$H$792/1000),0)</f>
        <v>4507</v>
      </c>
      <c r="C37" s="26"/>
      <c r="D37" s="26" t="s">
        <v>35</v>
      </c>
      <c r="E37" s="26">
        <f>SUM(E38:E41)</f>
        <v>2452135</v>
      </c>
      <c r="F37" s="29"/>
      <c r="G37" s="17"/>
    </row>
    <row r="38" spans="1:8" s="15" customFormat="1" ht="19.5" customHeight="1" x14ac:dyDescent="0.2">
      <c r="A38" s="26"/>
      <c r="B38" s="26"/>
      <c r="C38" s="26"/>
      <c r="D38" s="26" t="s">
        <v>36</v>
      </c>
      <c r="E38" s="26">
        <f>ROUND(('[3]BG - EERR'!$H$2569/1000),0)</f>
        <v>33061</v>
      </c>
      <c r="F38" s="29"/>
      <c r="G38" s="16"/>
      <c r="H38" s="17"/>
    </row>
    <row r="39" spans="1:8" s="15" customFormat="1" ht="19.5" customHeight="1" x14ac:dyDescent="0.25">
      <c r="A39" s="20"/>
      <c r="B39" s="20"/>
      <c r="C39" s="26"/>
      <c r="D39" s="26" t="s">
        <v>37</v>
      </c>
      <c r="E39" s="26">
        <f>ROUND(('[3]BG - EERR'!$H$2594/1000),0)</f>
        <v>150</v>
      </c>
      <c r="F39" s="29"/>
      <c r="G39" s="16"/>
      <c r="H39" s="17"/>
    </row>
    <row r="40" spans="1:8" s="15" customFormat="1" ht="19.5" customHeight="1" x14ac:dyDescent="0.2">
      <c r="A40" s="26"/>
      <c r="B40" s="26"/>
      <c r="C40" s="26"/>
      <c r="D40" s="26" t="s">
        <v>68</v>
      </c>
      <c r="E40" s="26">
        <f>ROUND(('[3]BG - EERR'!$H$2597/1000),0)</f>
        <v>2323613</v>
      </c>
      <c r="F40" s="29"/>
      <c r="G40" s="16"/>
      <c r="H40" s="17"/>
    </row>
    <row r="41" spans="1:8" s="15" customFormat="1" ht="18" customHeight="1" x14ac:dyDescent="0.2">
      <c r="A41" s="26"/>
      <c r="B41" s="26"/>
      <c r="C41" s="26"/>
      <c r="D41" s="26" t="s">
        <v>40</v>
      </c>
      <c r="E41" s="26">
        <f>ROUND(('[3]BG - EERR'!$H$2641/1000),0)</f>
        <v>95311</v>
      </c>
      <c r="F41" s="29"/>
      <c r="G41" s="16"/>
      <c r="H41" s="17"/>
    </row>
    <row r="42" spans="1:8" s="15" customFormat="1" ht="18" customHeight="1" x14ac:dyDescent="0.2">
      <c r="A42" s="26"/>
      <c r="B42" s="26"/>
      <c r="C42" s="26"/>
      <c r="F42" s="29"/>
      <c r="G42" s="17"/>
    </row>
    <row r="43" spans="1:8" s="15" customFormat="1" ht="19.5" customHeight="1" x14ac:dyDescent="0.25">
      <c r="A43" s="26"/>
      <c r="B43" s="26"/>
      <c r="C43" s="26"/>
      <c r="D43" s="20" t="s">
        <v>42</v>
      </c>
      <c r="E43" s="20">
        <f>+E45</f>
        <v>4749802</v>
      </c>
      <c r="F43" s="29"/>
      <c r="G43" s="16"/>
    </row>
    <row r="44" spans="1:8" s="15" customFormat="1" ht="19.5" customHeight="1" x14ac:dyDescent="0.2">
      <c r="C44" s="26"/>
      <c r="D44" s="26"/>
      <c r="E44" s="26"/>
      <c r="F44" s="29"/>
      <c r="G44" s="16"/>
    </row>
    <row r="45" spans="1:8" s="15" customFormat="1" ht="19.5" customHeight="1" x14ac:dyDescent="0.2">
      <c r="C45" s="26"/>
      <c r="D45" s="26" t="s">
        <v>38</v>
      </c>
      <c r="E45" s="26">
        <f>+E46+E47</f>
        <v>4749802</v>
      </c>
      <c r="F45" s="29"/>
      <c r="G45" s="16"/>
      <c r="H45" s="17"/>
    </row>
    <row r="46" spans="1:8" s="15" customFormat="1" ht="19.5" customHeight="1" x14ac:dyDescent="0.2">
      <c r="C46" s="26"/>
      <c r="D46" s="26" t="s">
        <v>39</v>
      </c>
      <c r="E46" s="26">
        <f>ROUND(('[3]BG - EERR'!$H$2724/1000),0)</f>
        <v>4713050</v>
      </c>
      <c r="F46" s="29"/>
      <c r="G46" s="16"/>
      <c r="H46" s="17"/>
    </row>
    <row r="47" spans="1:8" s="15" customFormat="1" ht="18.75" customHeight="1" x14ac:dyDescent="0.2">
      <c r="C47" s="26"/>
      <c r="D47" s="26" t="s">
        <v>41</v>
      </c>
      <c r="E47" s="26">
        <f>ROUND(('[3]BG - EERR'!$H$2727/1000),0)</f>
        <v>36752</v>
      </c>
      <c r="F47" s="29"/>
      <c r="G47" s="16"/>
    </row>
    <row r="48" spans="1:8" s="15" customFormat="1" ht="19.5" customHeight="1" x14ac:dyDescent="0.2">
      <c r="A48" s="26"/>
      <c r="B48" s="26"/>
      <c r="C48" s="26"/>
      <c r="D48" s="26"/>
      <c r="E48" s="26"/>
      <c r="F48" s="29"/>
      <c r="G48" s="16"/>
    </row>
    <row r="49" spans="1:9" s="15" customFormat="1" ht="32.25" customHeight="1" x14ac:dyDescent="0.25">
      <c r="A49" s="26"/>
      <c r="B49" s="26"/>
      <c r="C49" s="26"/>
      <c r="D49" s="20" t="s">
        <v>43</v>
      </c>
      <c r="E49" s="20">
        <f>+E21+E9+E43</f>
        <v>144137366</v>
      </c>
      <c r="F49" s="29"/>
      <c r="G49" s="16"/>
    </row>
    <row r="50" spans="1:9" s="15" customFormat="1" ht="19.5" customHeight="1" x14ac:dyDescent="0.25">
      <c r="A50" s="26"/>
      <c r="B50" s="26"/>
      <c r="C50" s="26"/>
      <c r="D50" s="20" t="s">
        <v>44</v>
      </c>
      <c r="F50" s="29"/>
      <c r="G50" s="16"/>
    </row>
    <row r="51" spans="1:9" s="15" customFormat="1" ht="18" customHeight="1" x14ac:dyDescent="0.2">
      <c r="A51" s="26"/>
      <c r="B51" s="26"/>
      <c r="C51" s="26"/>
      <c r="D51" s="26" t="s">
        <v>45</v>
      </c>
      <c r="E51" s="26">
        <f>ROUND(('[3]BG - EERR'!$H$2736/1000),0)</f>
        <v>2260490</v>
      </c>
      <c r="F51" s="29"/>
      <c r="G51" s="17"/>
    </row>
    <row r="52" spans="1:9" s="15" customFormat="1" ht="18" customHeight="1" x14ac:dyDescent="0.2">
      <c r="A52" s="26"/>
      <c r="B52" s="26"/>
      <c r="C52" s="26"/>
      <c r="D52" s="26" t="s">
        <v>46</v>
      </c>
      <c r="E52" s="26">
        <f>ROUND(('[3]BG - EERR'!$H$2739/1000+'[3]BG - EERR'!$H$2747/1000),0)</f>
        <v>5419792</v>
      </c>
      <c r="F52" s="29"/>
      <c r="G52" s="17"/>
      <c r="H52" s="19"/>
    </row>
    <row r="53" spans="1:9" s="15" customFormat="1" ht="18" customHeight="1" x14ac:dyDescent="0.2">
      <c r="A53" s="26"/>
      <c r="B53" s="26"/>
      <c r="C53" s="26"/>
      <c r="D53" s="26" t="s">
        <v>47</v>
      </c>
      <c r="E53" s="26">
        <f>ROUND(('[3]BG - EERR'!$H$3273/1000),0)</f>
        <v>917184</v>
      </c>
      <c r="F53" s="29"/>
      <c r="G53" s="17"/>
    </row>
    <row r="54" spans="1:9" s="15" customFormat="1" ht="18" customHeight="1" x14ac:dyDescent="0.25">
      <c r="A54" s="26"/>
      <c r="B54" s="26"/>
      <c r="C54" s="26"/>
      <c r="D54" s="20" t="s">
        <v>48</v>
      </c>
      <c r="E54" s="20">
        <f>SUM(E51:E53)</f>
        <v>8597466</v>
      </c>
      <c r="F54" s="29"/>
      <c r="G54" s="17"/>
    </row>
    <row r="55" spans="1:9" s="15" customFormat="1" ht="17.25" customHeight="1" x14ac:dyDescent="0.2">
      <c r="A55" s="30"/>
      <c r="C55" s="26"/>
      <c r="D55" s="26"/>
      <c r="E55" s="26"/>
      <c r="F55" s="29"/>
      <c r="G55" s="17"/>
      <c r="H55" s="17"/>
      <c r="I55" s="17"/>
    </row>
    <row r="56" spans="1:9" s="15" customFormat="1" ht="39" customHeight="1" x14ac:dyDescent="0.25">
      <c r="A56" s="20" t="s">
        <v>49</v>
      </c>
      <c r="B56" s="20">
        <f>+B9+B21+B39</f>
        <v>152734832</v>
      </c>
      <c r="C56" s="26"/>
      <c r="D56" s="20" t="s">
        <v>50</v>
      </c>
      <c r="E56" s="20">
        <f>+E54+E49</f>
        <v>152734832</v>
      </c>
      <c r="F56" s="29"/>
      <c r="G56" s="17"/>
    </row>
    <row r="57" spans="1:9" s="15" customFormat="1" ht="17.25" customHeight="1" x14ac:dyDescent="0.2">
      <c r="A57" s="30"/>
      <c r="C57" s="26"/>
      <c r="D57" s="26"/>
      <c r="E57" s="26"/>
      <c r="F57" s="29"/>
    </row>
    <row r="58" spans="1:9" s="15" customFormat="1" ht="15" x14ac:dyDescent="0.2">
      <c r="A58" s="26" t="s">
        <v>51</v>
      </c>
      <c r="B58" s="26">
        <f>ROUND(('[3]BG - EERR'!$H$1673/1000),0)</f>
        <v>503937223</v>
      </c>
      <c r="C58" s="26"/>
      <c r="D58" s="26" t="s">
        <v>52</v>
      </c>
      <c r="E58" s="26">
        <f>ROUND(('[3]BG - EERR'!$H$2778/1000),0)</f>
        <v>503937223</v>
      </c>
      <c r="F58" s="29"/>
      <c r="G58" s="17"/>
    </row>
    <row r="59" spans="1:9" s="22" customFormat="1" ht="35.25" customHeight="1" x14ac:dyDescent="0.3">
      <c r="A59" s="45" t="s">
        <v>53</v>
      </c>
      <c r="B59" s="45"/>
      <c r="C59" s="45"/>
      <c r="D59" s="45"/>
      <c r="E59" s="45"/>
      <c r="F59" s="31"/>
      <c r="G59" s="21"/>
    </row>
    <row r="60" spans="1:9" s="24" customFormat="1" ht="15" x14ac:dyDescent="0.2">
      <c r="A60" s="32"/>
      <c r="B60" s="32"/>
      <c r="C60" s="32"/>
      <c r="D60" s="32"/>
      <c r="E60" s="32"/>
      <c r="F60" s="31"/>
      <c r="G60" s="23"/>
    </row>
    <row r="61" spans="1:9" s="25" customFormat="1" ht="32.25" customHeight="1" x14ac:dyDescent="0.25">
      <c r="A61" s="20" t="s">
        <v>54</v>
      </c>
      <c r="B61" s="20"/>
      <c r="C61" s="20"/>
      <c r="D61" s="20" t="s">
        <v>55</v>
      </c>
      <c r="E61" s="26"/>
      <c r="F61" s="26"/>
      <c r="G61" s="21"/>
    </row>
    <row r="62" spans="1:9" s="15" customFormat="1" ht="15" x14ac:dyDescent="0.2">
      <c r="A62" s="26"/>
      <c r="B62" s="26"/>
      <c r="C62" s="26"/>
      <c r="D62" s="26"/>
      <c r="E62" s="26"/>
      <c r="F62" s="29"/>
      <c r="G62" s="17"/>
    </row>
    <row r="63" spans="1:9" s="15" customFormat="1" ht="21.75" customHeight="1" x14ac:dyDescent="0.2">
      <c r="A63" s="26" t="s">
        <v>56</v>
      </c>
      <c r="B63" s="26">
        <f>ROUND(('[3]BG - EERR'!$H$2799/1000),0)</f>
        <v>1225650</v>
      </c>
      <c r="C63" s="26"/>
      <c r="D63" s="26" t="s">
        <v>57</v>
      </c>
      <c r="E63" s="26">
        <f>ROUND(('[3]BG - EERR'!$H$3037/1000),0)</f>
        <v>5963</v>
      </c>
      <c r="F63" s="29"/>
      <c r="G63" s="17"/>
      <c r="H63" s="17"/>
    </row>
    <row r="64" spans="1:9" s="15" customFormat="1" ht="21.75" customHeight="1" x14ac:dyDescent="0.2">
      <c r="A64" s="26" t="s">
        <v>58</v>
      </c>
      <c r="B64" s="26">
        <f>ROUND(('[3]BG - EERR'!$H$2998/1000),0)</f>
        <v>15612</v>
      </c>
      <c r="C64" s="26"/>
      <c r="D64" s="26" t="s">
        <v>59</v>
      </c>
      <c r="E64" s="26">
        <f>ROUND(('[3]BG - EERR'!$H$3069/1000),0)</f>
        <v>3907</v>
      </c>
      <c r="F64" s="29"/>
      <c r="G64" s="17"/>
      <c r="H64" s="17"/>
    </row>
    <row r="65" spans="1:8" s="15" customFormat="1" ht="21.75" customHeight="1" x14ac:dyDescent="0.2">
      <c r="A65" s="26" t="s">
        <v>76</v>
      </c>
      <c r="B65" s="26">
        <f>ROUND(('[3]BG - EERR'!$H$3033/1000),0)</f>
        <v>1735</v>
      </c>
      <c r="C65" s="26"/>
      <c r="D65" s="26" t="s">
        <v>60</v>
      </c>
      <c r="E65" s="26">
        <f>ROUND(('[3]BG - EERR'!$H$3101/1000),0)</f>
        <v>169898</v>
      </c>
      <c r="F65" s="29"/>
      <c r="G65" s="26"/>
      <c r="H65" s="17"/>
    </row>
    <row r="66" spans="1:8" s="15" customFormat="1" ht="21.75" customHeight="1" x14ac:dyDescent="0.2">
      <c r="A66" s="26"/>
      <c r="B66" s="26"/>
      <c r="C66" s="26"/>
      <c r="D66" s="26" t="s">
        <v>69</v>
      </c>
      <c r="E66" s="26">
        <f>ROUND(('[3]BG - EERR'!$H$3236/1000),0)</f>
        <v>43704</v>
      </c>
      <c r="F66" s="29"/>
      <c r="G66" s="26"/>
      <c r="H66" s="17"/>
    </row>
    <row r="67" spans="1:8" s="15" customFormat="1" ht="21.75" customHeight="1" x14ac:dyDescent="0.2">
      <c r="A67" s="26"/>
      <c r="B67" s="26"/>
      <c r="C67" s="26"/>
      <c r="D67" s="26" t="s">
        <v>70</v>
      </c>
      <c r="E67" s="26">
        <f>ROUND(('[3]BG - EERR'!$H$3247/1000),0)</f>
        <v>208</v>
      </c>
      <c r="F67" s="29"/>
      <c r="G67" s="26"/>
      <c r="H67" s="17"/>
    </row>
    <row r="68" spans="1:8" s="15" customFormat="1" ht="21.75" customHeight="1" x14ac:dyDescent="0.2">
      <c r="A68" s="26"/>
      <c r="B68" s="26"/>
      <c r="C68" s="26"/>
      <c r="D68" s="26"/>
      <c r="E68" s="26"/>
      <c r="F68" s="29"/>
      <c r="G68" s="26"/>
      <c r="H68" s="26"/>
    </row>
    <row r="69" spans="1:8" s="15" customFormat="1" ht="21.75" customHeight="1" x14ac:dyDescent="0.25">
      <c r="A69" s="20" t="s">
        <v>61</v>
      </c>
      <c r="B69" s="20">
        <f>SUM(B63:B68)</f>
        <v>1242997</v>
      </c>
      <c r="C69" s="26"/>
      <c r="D69" s="20" t="s">
        <v>62</v>
      </c>
      <c r="E69" s="20">
        <f>SUM(E63:E68)</f>
        <v>223680</v>
      </c>
      <c r="F69" s="29"/>
      <c r="G69" s="26"/>
      <c r="H69" s="26"/>
    </row>
    <row r="70" spans="1:8" s="15" customFormat="1" ht="21.75" customHeight="1" x14ac:dyDescent="0.2">
      <c r="A70" s="26"/>
      <c r="B70" s="26"/>
      <c r="C70" s="26"/>
      <c r="D70" s="26"/>
      <c r="E70" s="26"/>
      <c r="F70" s="29"/>
      <c r="G70" s="17"/>
    </row>
    <row r="71" spans="1:8" s="15" customFormat="1" ht="27.75" customHeight="1" x14ac:dyDescent="0.2">
      <c r="A71" s="33"/>
      <c r="B71" s="32" t="s">
        <v>72</v>
      </c>
      <c r="C71" s="32"/>
      <c r="D71" s="34" t="s">
        <v>73</v>
      </c>
      <c r="E71" s="26">
        <f>+B69-E69</f>
        <v>1019317</v>
      </c>
      <c r="F71" s="29"/>
      <c r="G71" s="17"/>
    </row>
    <row r="72" spans="1:8" s="15" customFormat="1" ht="11.25" customHeight="1" x14ac:dyDescent="0.2">
      <c r="A72" s="32"/>
      <c r="B72" s="32"/>
      <c r="C72" s="32"/>
      <c r="D72" s="26"/>
      <c r="E72" s="26"/>
      <c r="F72" s="29"/>
      <c r="G72" s="17"/>
    </row>
    <row r="73" spans="1:8" s="15" customFormat="1" ht="21.75" customHeight="1" x14ac:dyDescent="0.2">
      <c r="A73" s="32"/>
      <c r="B73" s="32"/>
      <c r="C73" s="32"/>
      <c r="D73" s="26" t="s">
        <v>74</v>
      </c>
      <c r="E73" s="26">
        <f>ROUND(('[3]BG - EERR'!$H$3251/1000),0)</f>
        <v>90537</v>
      </c>
      <c r="F73" s="29"/>
      <c r="G73" s="17"/>
      <c r="H73" s="17"/>
    </row>
    <row r="74" spans="1:8" s="15" customFormat="1" ht="11.25" customHeight="1" x14ac:dyDescent="0.2">
      <c r="A74" s="32"/>
      <c r="B74" s="32"/>
      <c r="C74" s="32"/>
      <c r="F74" s="29"/>
      <c r="G74" s="17"/>
    </row>
    <row r="75" spans="1:8" s="15" customFormat="1" ht="6" customHeight="1" x14ac:dyDescent="0.2">
      <c r="A75" s="32"/>
      <c r="B75" s="32"/>
      <c r="C75" s="32"/>
      <c r="D75" s="26"/>
      <c r="E75" s="35"/>
      <c r="F75" s="29"/>
      <c r="G75" s="17"/>
    </row>
    <row r="76" spans="1:8" s="15" customFormat="1" ht="31.5" customHeight="1" x14ac:dyDescent="0.2">
      <c r="A76" s="33"/>
      <c r="B76" s="32"/>
      <c r="C76" s="32"/>
      <c r="D76" s="34" t="s">
        <v>63</v>
      </c>
      <c r="E76" s="26">
        <f>+E71-E73</f>
        <v>928780</v>
      </c>
      <c r="F76" s="29"/>
      <c r="G76" s="17"/>
    </row>
    <row r="77" spans="1:8" s="15" customFormat="1" ht="5.25" customHeight="1" x14ac:dyDescent="0.2">
      <c r="A77" s="36"/>
      <c r="B77" s="32"/>
      <c r="C77" s="32"/>
      <c r="D77" s="37"/>
      <c r="E77" s="26"/>
      <c r="F77" s="29"/>
      <c r="G77" s="17"/>
    </row>
    <row r="78" spans="1:8" s="15" customFormat="1" ht="18" customHeight="1" x14ac:dyDescent="0.2">
      <c r="A78" s="32"/>
      <c r="B78" s="32"/>
      <c r="C78" s="32"/>
      <c r="D78" s="26" t="s">
        <v>64</v>
      </c>
      <c r="E78" s="26">
        <f>ROUND(('[3]BG - EERR'!$H$3260/1000),0)</f>
        <v>-11596</v>
      </c>
      <c r="F78" s="29"/>
      <c r="G78" s="17"/>
      <c r="H78" s="17"/>
    </row>
    <row r="79" spans="1:8" s="15" customFormat="1" ht="6" customHeight="1" x14ac:dyDescent="0.2">
      <c r="A79" s="32"/>
      <c r="B79" s="32"/>
      <c r="C79" s="32"/>
      <c r="D79" s="26"/>
      <c r="E79" s="35"/>
      <c r="F79" s="29"/>
      <c r="G79" s="17"/>
    </row>
    <row r="80" spans="1:8" s="15" customFormat="1" ht="24.75" customHeight="1" x14ac:dyDescent="0.25">
      <c r="A80" s="32"/>
      <c r="B80" s="32"/>
      <c r="C80" s="32"/>
      <c r="D80" s="20" t="s">
        <v>65</v>
      </c>
      <c r="E80" s="20">
        <f>SUM(E76:E78)</f>
        <v>917184</v>
      </c>
      <c r="F80" s="29"/>
      <c r="G80" s="26"/>
    </row>
    <row r="81" spans="1:7" s="15" customFormat="1" ht="13.5" customHeight="1" x14ac:dyDescent="0.2">
      <c r="A81" s="38"/>
      <c r="B81" s="39"/>
      <c r="C81" s="38"/>
      <c r="D81" s="27"/>
      <c r="E81" s="40"/>
      <c r="F81" s="28"/>
      <c r="G81" s="27"/>
    </row>
    <row r="82" spans="1:7" s="15" customFormat="1" ht="11.25" customHeight="1" thickBot="1" x14ac:dyDescent="0.25">
      <c r="A82" s="41"/>
      <c r="B82" s="42"/>
      <c r="C82" s="43"/>
      <c r="D82" s="44"/>
      <c r="E82" s="44"/>
      <c r="F82" s="28"/>
      <c r="G82" s="27"/>
    </row>
    <row r="83" spans="1:7" s="15" customFormat="1" ht="15" x14ac:dyDescent="0.2">
      <c r="A83" s="30"/>
      <c r="F83" s="28"/>
      <c r="G83" s="27"/>
    </row>
    <row r="84" spans="1:7" s="15" customFormat="1" ht="15" x14ac:dyDescent="0.2">
      <c r="A84" s="30"/>
      <c r="D84" s="34"/>
      <c r="F84" s="28"/>
      <c r="G84" s="27"/>
    </row>
    <row r="85" spans="1:7" s="15" customFormat="1" ht="15" x14ac:dyDescent="0.2">
      <c r="A85" s="30"/>
      <c r="F85" s="28"/>
      <c r="G85" s="27"/>
    </row>
    <row r="86" spans="1:7" s="15" customFormat="1" ht="15" x14ac:dyDescent="0.2">
      <c r="A86" s="30"/>
      <c r="F86" s="28"/>
      <c r="G86" s="27"/>
    </row>
    <row r="87" spans="1:7" s="15" customFormat="1" ht="15" x14ac:dyDescent="0.2">
      <c r="A87" s="30"/>
      <c r="F87" s="28"/>
      <c r="G87" s="27"/>
    </row>
    <row r="88" spans="1:7" s="15" customFormat="1" ht="15" x14ac:dyDescent="0.2">
      <c r="A88" s="30"/>
      <c r="F88" s="28"/>
      <c r="G88" s="27"/>
    </row>
    <row r="89" spans="1:7" s="15" customFormat="1" x14ac:dyDescent="0.2">
      <c r="A89" s="30"/>
      <c r="F89" s="28"/>
    </row>
    <row r="90" spans="1:7" s="15" customFormat="1" x14ac:dyDescent="0.2">
      <c r="A90" s="30"/>
      <c r="F90" s="28"/>
    </row>
    <row r="91" spans="1:7" s="15" customFormat="1" x14ac:dyDescent="0.2">
      <c r="A91" s="30"/>
      <c r="F91" s="28"/>
    </row>
    <row r="92" spans="1:7" s="15" customFormat="1" x14ac:dyDescent="0.2">
      <c r="A92" s="30"/>
      <c r="F92" s="28"/>
    </row>
    <row r="93" spans="1:7" s="15" customFormat="1" x14ac:dyDescent="0.2">
      <c r="A93" s="30"/>
      <c r="F93" s="28"/>
    </row>
    <row r="94" spans="1:7" s="15" customFormat="1" x14ac:dyDescent="0.2">
      <c r="A94" s="30"/>
      <c r="F94" s="28"/>
    </row>
    <row r="95" spans="1:7" s="15" customFormat="1" x14ac:dyDescent="0.2">
      <c r="A95" s="30"/>
      <c r="F95" s="28"/>
    </row>
    <row r="96" spans="1:7" s="15" customFormat="1" x14ac:dyDescent="0.2">
      <c r="A96" s="30"/>
      <c r="F96" s="28"/>
    </row>
    <row r="97" spans="1:6" s="15" customFormat="1" x14ac:dyDescent="0.2">
      <c r="A97" s="30"/>
      <c r="F97" s="28"/>
    </row>
    <row r="98" spans="1:6" s="15" customFormat="1" x14ac:dyDescent="0.2">
      <c r="A98" s="30"/>
      <c r="F98" s="28"/>
    </row>
    <row r="99" spans="1:6" s="15" customFormat="1" x14ac:dyDescent="0.2">
      <c r="A99" s="30"/>
      <c r="F99" s="28"/>
    </row>
    <row r="100" spans="1:6" s="15" customFormat="1" x14ac:dyDescent="0.2">
      <c r="A100" s="30"/>
      <c r="F100" s="28"/>
    </row>
    <row r="101" spans="1:6" s="15" customFormat="1" x14ac:dyDescent="0.2">
      <c r="A101" s="30"/>
      <c r="F101" s="28"/>
    </row>
    <row r="102" spans="1:6" s="15" customFormat="1" x14ac:dyDescent="0.2">
      <c r="A102" s="30"/>
      <c r="F102" s="28"/>
    </row>
    <row r="103" spans="1:6" s="15" customFormat="1" x14ac:dyDescent="0.2">
      <c r="A103" s="30"/>
      <c r="F103" s="28"/>
    </row>
    <row r="104" spans="1:6" s="15" customFormat="1" x14ac:dyDescent="0.2">
      <c r="A104" s="30"/>
      <c r="F104" s="28"/>
    </row>
    <row r="105" spans="1:6" s="15" customFormat="1" x14ac:dyDescent="0.2">
      <c r="A105" s="30"/>
      <c r="F105" s="28"/>
    </row>
    <row r="106" spans="1:6" s="15" customFormat="1" x14ac:dyDescent="0.2">
      <c r="A106" s="30"/>
      <c r="F106" s="28"/>
    </row>
    <row r="107" spans="1:6" s="15" customFormat="1" x14ac:dyDescent="0.2">
      <c r="A107" s="30"/>
      <c r="F107" s="28"/>
    </row>
    <row r="108" spans="1:6" s="15" customFormat="1" x14ac:dyDescent="0.2">
      <c r="A108" s="30"/>
      <c r="F108" s="28"/>
    </row>
    <row r="109" spans="1:6" s="15" customFormat="1" x14ac:dyDescent="0.2">
      <c r="A109" s="30"/>
      <c r="F109" s="28"/>
    </row>
    <row r="110" spans="1:6" s="15" customFormat="1" x14ac:dyDescent="0.2">
      <c r="A110" s="30"/>
      <c r="F110" s="28"/>
    </row>
    <row r="111" spans="1:6" s="15" customFormat="1" x14ac:dyDescent="0.2">
      <c r="A111" s="30"/>
      <c r="F111" s="28"/>
    </row>
    <row r="112" spans="1:6" s="15" customFormat="1" x14ac:dyDescent="0.2">
      <c r="A112" s="30"/>
      <c r="F112" s="28"/>
    </row>
    <row r="113" spans="1:6" s="15" customFormat="1" x14ac:dyDescent="0.2">
      <c r="A113" s="30"/>
      <c r="F113" s="28"/>
    </row>
    <row r="114" spans="1:6" s="15" customFormat="1" x14ac:dyDescent="0.2">
      <c r="A114" s="30"/>
      <c r="F114" s="28"/>
    </row>
    <row r="115" spans="1:6" s="15" customFormat="1" x14ac:dyDescent="0.2">
      <c r="A115" s="30"/>
      <c r="F115" s="28"/>
    </row>
    <row r="116" spans="1:6" s="15" customFormat="1" x14ac:dyDescent="0.2">
      <c r="A116" s="30"/>
      <c r="F116" s="28"/>
    </row>
    <row r="117" spans="1:6" s="15" customFormat="1" x14ac:dyDescent="0.2">
      <c r="A117" s="30"/>
      <c r="F117" s="28"/>
    </row>
    <row r="118" spans="1:6" s="15" customFormat="1" x14ac:dyDescent="0.2">
      <c r="A118" s="30"/>
      <c r="F118" s="28"/>
    </row>
    <row r="119" spans="1:6" s="15" customFormat="1" x14ac:dyDescent="0.2">
      <c r="A119" s="30"/>
      <c r="F119" s="28"/>
    </row>
    <row r="120" spans="1:6" s="15" customFormat="1" x14ac:dyDescent="0.2">
      <c r="A120" s="30"/>
      <c r="F120" s="28"/>
    </row>
    <row r="121" spans="1:6" s="15" customFormat="1" x14ac:dyDescent="0.2">
      <c r="A121" s="30"/>
      <c r="F121" s="28"/>
    </row>
    <row r="122" spans="1:6" s="15" customFormat="1" x14ac:dyDescent="0.2">
      <c r="A122" s="30"/>
      <c r="F122" s="28"/>
    </row>
    <row r="123" spans="1:6" s="15" customFormat="1" x14ac:dyDescent="0.2">
      <c r="A123" s="30"/>
      <c r="F123" s="28"/>
    </row>
    <row r="124" spans="1:6" s="15" customFormat="1" x14ac:dyDescent="0.2">
      <c r="A124" s="30"/>
      <c r="F124" s="28"/>
    </row>
    <row r="125" spans="1:6" s="15" customFormat="1" x14ac:dyDescent="0.2">
      <c r="A125" s="30"/>
      <c r="F125" s="28"/>
    </row>
    <row r="126" spans="1:6" s="15" customFormat="1" x14ac:dyDescent="0.2">
      <c r="A126" s="30"/>
      <c r="F126" s="28"/>
    </row>
    <row r="127" spans="1:6" s="15" customFormat="1" x14ac:dyDescent="0.2">
      <c r="A127" s="30"/>
      <c r="F127" s="28"/>
    </row>
    <row r="128" spans="1:6" s="15" customFormat="1" x14ac:dyDescent="0.2">
      <c r="A128" s="30"/>
      <c r="F128" s="28"/>
    </row>
    <row r="129" spans="1:6" s="15" customFormat="1" x14ac:dyDescent="0.2">
      <c r="A129" s="30"/>
      <c r="F129" s="28"/>
    </row>
    <row r="130" spans="1:6" s="15" customFormat="1" x14ac:dyDescent="0.2">
      <c r="A130" s="30"/>
      <c r="F130" s="28"/>
    </row>
    <row r="131" spans="1:6" s="15" customFormat="1" x14ac:dyDescent="0.2">
      <c r="A131" s="30"/>
      <c r="F131" s="28"/>
    </row>
    <row r="132" spans="1:6" s="15" customFormat="1" x14ac:dyDescent="0.2">
      <c r="A132" s="30"/>
      <c r="F132" s="28"/>
    </row>
    <row r="133" spans="1:6" s="15" customFormat="1" x14ac:dyDescent="0.2">
      <c r="A133" s="30"/>
      <c r="F133" s="28"/>
    </row>
    <row r="134" spans="1:6" s="15" customFormat="1" x14ac:dyDescent="0.2">
      <c r="A134" s="30"/>
      <c r="F134" s="28"/>
    </row>
    <row r="135" spans="1:6" s="15" customFormat="1" x14ac:dyDescent="0.2">
      <c r="A135" s="30"/>
      <c r="F135" s="28"/>
    </row>
    <row r="136" spans="1:6" s="15" customFormat="1" x14ac:dyDescent="0.2">
      <c r="A136" s="30"/>
      <c r="F136" s="28"/>
    </row>
    <row r="137" spans="1:6" s="15" customFormat="1" x14ac:dyDescent="0.2">
      <c r="A137" s="30"/>
      <c r="F137" s="28"/>
    </row>
    <row r="138" spans="1:6" s="15" customFormat="1" x14ac:dyDescent="0.2">
      <c r="A138" s="30"/>
      <c r="F138" s="28"/>
    </row>
    <row r="139" spans="1:6" s="15" customFormat="1" x14ac:dyDescent="0.2">
      <c r="A139" s="30"/>
      <c r="F139" s="28"/>
    </row>
    <row r="140" spans="1:6" s="15" customFormat="1" x14ac:dyDescent="0.2">
      <c r="A140" s="30"/>
      <c r="F140" s="28"/>
    </row>
    <row r="141" spans="1:6" s="15" customFormat="1" x14ac:dyDescent="0.2">
      <c r="A141" s="30"/>
      <c r="F141" s="28"/>
    </row>
    <row r="142" spans="1:6" s="15" customFormat="1" x14ac:dyDescent="0.2">
      <c r="A142" s="30"/>
      <c r="F142" s="28"/>
    </row>
    <row r="143" spans="1:6" s="15" customFormat="1" x14ac:dyDescent="0.2">
      <c r="A143" s="30"/>
      <c r="F143" s="28"/>
    </row>
    <row r="144" spans="1:6" s="15" customFormat="1" x14ac:dyDescent="0.2">
      <c r="A144" s="30"/>
      <c r="F144" s="28"/>
    </row>
    <row r="145" spans="1:6" s="15" customFormat="1" x14ac:dyDescent="0.2">
      <c r="A145" s="30"/>
      <c r="F145" s="28"/>
    </row>
    <row r="146" spans="1:6" s="15" customFormat="1" x14ac:dyDescent="0.2">
      <c r="A146" s="30"/>
      <c r="F146" s="28"/>
    </row>
    <row r="147" spans="1:6" s="15" customFormat="1" x14ac:dyDescent="0.2">
      <c r="A147" s="30"/>
      <c r="F147" s="28"/>
    </row>
    <row r="148" spans="1:6" s="15" customFormat="1" x14ac:dyDescent="0.2">
      <c r="A148" s="30"/>
      <c r="F148" s="28"/>
    </row>
    <row r="149" spans="1:6" s="15" customFormat="1" x14ac:dyDescent="0.2">
      <c r="A149" s="30"/>
      <c r="F149" s="28"/>
    </row>
    <row r="150" spans="1:6" s="15" customFormat="1" x14ac:dyDescent="0.2">
      <c r="A150" s="30"/>
      <c r="F150" s="28"/>
    </row>
    <row r="151" spans="1:6" s="15" customFormat="1" x14ac:dyDescent="0.2">
      <c r="A151" s="30"/>
      <c r="F151" s="28"/>
    </row>
    <row r="152" spans="1:6" s="15" customFormat="1" x14ac:dyDescent="0.2">
      <c r="A152" s="30"/>
      <c r="F152" s="28"/>
    </row>
    <row r="153" spans="1:6" s="15" customFormat="1" x14ac:dyDescent="0.2">
      <c r="A153" s="30"/>
      <c r="F153" s="28"/>
    </row>
    <row r="154" spans="1:6" s="15" customFormat="1" x14ac:dyDescent="0.2">
      <c r="A154" s="30"/>
      <c r="F154" s="28"/>
    </row>
    <row r="155" spans="1:6" s="15" customFormat="1" x14ac:dyDescent="0.2">
      <c r="A155" s="30"/>
      <c r="F155" s="28"/>
    </row>
    <row r="156" spans="1:6" s="15" customFormat="1" x14ac:dyDescent="0.2">
      <c r="A156" s="30"/>
      <c r="F156" s="28"/>
    </row>
    <row r="157" spans="1:6" s="15" customFormat="1" x14ac:dyDescent="0.2">
      <c r="A157" s="30"/>
      <c r="F157" s="28"/>
    </row>
    <row r="158" spans="1:6" s="15" customFormat="1" x14ac:dyDescent="0.2">
      <c r="A158" s="30"/>
      <c r="F158" s="28"/>
    </row>
    <row r="159" spans="1:6" s="15" customFormat="1" x14ac:dyDescent="0.2">
      <c r="A159" s="30"/>
      <c r="F159" s="28"/>
    </row>
    <row r="160" spans="1:6" s="15" customFormat="1" x14ac:dyDescent="0.2">
      <c r="A160" s="30"/>
      <c r="F160" s="28"/>
    </row>
    <row r="161" spans="1:6" s="15" customFormat="1" x14ac:dyDescent="0.2">
      <c r="A161" s="30"/>
      <c r="F161" s="28"/>
    </row>
    <row r="162" spans="1:6" s="15" customFormat="1" x14ac:dyDescent="0.2">
      <c r="A162" s="30"/>
      <c r="F162" s="28"/>
    </row>
    <row r="163" spans="1:6" s="15" customFormat="1" x14ac:dyDescent="0.2">
      <c r="A163" s="30"/>
      <c r="F163" s="28"/>
    </row>
    <row r="164" spans="1:6" s="15" customFormat="1" x14ac:dyDescent="0.2">
      <c r="A164" s="30"/>
      <c r="F164" s="28"/>
    </row>
    <row r="165" spans="1:6" s="15" customFormat="1" x14ac:dyDescent="0.2">
      <c r="A165" s="30"/>
      <c r="F165" s="28"/>
    </row>
    <row r="166" spans="1:6" s="15" customFormat="1" x14ac:dyDescent="0.2">
      <c r="A166" s="30"/>
      <c r="F166" s="28"/>
    </row>
    <row r="167" spans="1:6" s="15" customFormat="1" x14ac:dyDescent="0.2">
      <c r="A167" s="30"/>
      <c r="F167" s="28"/>
    </row>
    <row r="168" spans="1:6" s="15" customFormat="1" x14ac:dyDescent="0.2">
      <c r="A168" s="30"/>
      <c r="F168" s="28"/>
    </row>
    <row r="187" spans="2:2" x14ac:dyDescent="0.2">
      <c r="B187" s="13" t="s">
        <v>75</v>
      </c>
    </row>
  </sheetData>
  <mergeCells count="5">
    <mergeCell ref="A2:E2"/>
    <mergeCell ref="A3:E3"/>
    <mergeCell ref="A4:E4"/>
    <mergeCell ref="A5:E5"/>
    <mergeCell ref="A7:E7"/>
  </mergeCells>
  <pageMargins left="0.96" right="0.46" top="0.78" bottom="0.78" header="0.5" footer="0.5"/>
  <pageSetup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ASFI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Perez Limber</dc:creator>
  <cp:lastModifiedBy>Torres Perez Limber</cp:lastModifiedBy>
  <cp:lastPrinted>2021-05-21T17:01:32Z</cp:lastPrinted>
  <dcterms:created xsi:type="dcterms:W3CDTF">2019-03-21T13:13:57Z</dcterms:created>
  <dcterms:modified xsi:type="dcterms:W3CDTF">2021-11-24T19:11:16Z</dcterms:modified>
</cp:coreProperties>
</file>